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3eb1552f1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f9c80832311345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;(0.0%);&quot;-&quot;"/>
  </x:numFmts>
  <x:fonts count="5">
    <x:font>
      <x:sz val="11"/>
      <x:name val="Carlito"/>
    </x:font>
    <x:font>
      <x:sz val="11"/>
      <x:color rgb="FF20242C"/>
      <x:name val="Arial"/>
    </x:font>
    <x:font>
      <x:b/>
      <x:sz val="15"/>
      <x:color rgb="FF20242C"/>
      <x:name val="Arial"/>
    </x:font>
    <x:font>
      <x:b/>
      <x:sz val="11"/>
      <x:color rgb="FFFFFFFF"/>
      <x:name val="Arial"/>
    </x:font>
    <x:font>
      <x:sz val="11"/>
      <x:color rgb="FF1654A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64A"/>
      </x:patternFill>
    </x:fill>
    <x:fill>
      <x:patternFill patternType="solid">
        <x:fgColor rgb="FFFFF4D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249dd13924b91" /><Relationship Type="http://schemas.openxmlformats.org/officeDocument/2006/relationships/theme" Target="/xl/theme/theme1.xml" Id="Rc988fa0691424ad9" /><Relationship Type="http://schemas.openxmlformats.org/officeDocument/2006/relationships/sharedStrings" Target="/xl/sharedStrings.xml" Id="Rcfa08e8888114c25" /><Relationship Type="http://schemas.openxmlformats.org/officeDocument/2006/relationships/worksheet" Target="/xl/worksheets/sheet1.xml" Id="Rf9c80832311345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Budget prévisionnel et réalisé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Exercice fictif 2027. Montants en euros, même périmètre annuel. Modèle de gestion.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Jaune : saisie. Écart = réalisé moins budget. Saisie positive des produits et des charges.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2" customHeight="1">
      <x:c r="A7" s="7" t="str">
        <x:v>Poste</x:v>
      </x:c>
      <x:c r="B7" s="7" t="str">
        <x:v>Type</x:v>
      </x:c>
      <x:c r="C7" s="7" t="str">
        <x:v>Budget</x:v>
      </x:c>
      <x:c r="D7" s="7" t="str">
        <x:v>Réalisé</x:v>
      </x:c>
      <x:c r="E7" s="7" t="str">
        <x:v>Écart €</x:v>
      </x:c>
      <x:c r="F7" s="7" t="str">
        <x:v>Écart %</x:v>
      </x:c>
      <x:c r="G7" s="2"/>
      <x:c r="H7" s="2"/>
      <x:c r="I7" s="2"/>
      <x:c r="J7" s="2"/>
    </x:row>
    <x:row r="8" ht="24" customHeight="1">
      <x:c r="A8" s="9" t="str">
        <x:v>Cotisations</x:v>
      </x:c>
      <x:c r="B8" s="9" t="str">
        <x:v>Produit</x:v>
      </x:c>
      <x:c r="C8" s="10" t="n">
        <x:v>3000</x:v>
      </x:c>
      <x:c r="D8" s="10" t="n">
        <x:v>2800</x:v>
      </x:c>
      <x:c r="E8" s="11" t="n">
        <x:f>D8-C8</x:f>
        <x:v>-200</x:v>
      </x:c>
      <x:c r="F8" s="12" t="n">
        <x:f>IF(C8=0,"n.a.",E8/C8)</x:f>
        <x:v>-0.06666666666666667</x:v>
      </x:c>
      <x:c r="G8" s="2"/>
      <x:c r="H8" s="2"/>
      <x:c r="I8" s="2"/>
      <x:c r="J8" s="2"/>
    </x:row>
    <x:row r="9" ht="24" customHeight="1">
      <x:c r="A9" s="9" t="str">
        <x:v>Ateliers</x:v>
      </x:c>
      <x:c r="B9" s="9" t="str">
        <x:v>Produit</x:v>
      </x:c>
      <x:c r="C9" s="10" t="n">
        <x:v>4000</x:v>
      </x:c>
      <x:c r="D9" s="10" t="n">
        <x:v>4200</x:v>
      </x:c>
      <x:c r="E9" s="11" t="n">
        <x:f>D9-C9</x:f>
        <x:v>200</x:v>
      </x:c>
      <x:c r="F9" s="12" t="n">
        <x:f>IF(C9=0,"n.a.",E9/C9)</x:f>
        <x:v>0.05</x:v>
      </x:c>
      <x:c r="G9" s="2"/>
      <x:c r="H9" s="2"/>
      <x:c r="I9" s="2"/>
      <x:c r="J9" s="2"/>
    </x:row>
    <x:row r="10" ht="24" customHeight="1">
      <x:c r="A10" s="9" t="str">
        <x:v>Subvention prévue</x:v>
      </x:c>
      <x:c r="B10" s="9" t="str">
        <x:v>Produit</x:v>
      </x:c>
      <x:c r="C10" s="10" t="n">
        <x:v>6000</x:v>
      </x:c>
      <x:c r="D10" s="10" t="n">
        <x:v>5000</x:v>
      </x:c>
      <x:c r="E10" s="11" t="n">
        <x:f>D10-C10</x:f>
        <x:v>-1000</x:v>
      </x:c>
      <x:c r="F10" s="12" t="n">
        <x:f>IF(C10=0,"n.a.",E10/C10)</x:f>
        <x:v>-0.16666666666666666</x:v>
      </x:c>
      <x:c r="G10" s="2"/>
      <x:c r="H10" s="2"/>
      <x:c r="I10" s="2"/>
      <x:c r="J10" s="2"/>
    </x:row>
    <x:row r="11" ht="24" customHeight="1">
      <x:c r="A11" s="9" t="str">
        <x:v>Dons</x:v>
      </x:c>
      <x:c r="B11" s="9" t="str">
        <x:v>Produit</x:v>
      </x:c>
      <x:c r="C11" s="10" t="n">
        <x:v>1000</x:v>
      </x:c>
      <x:c r="D11" s="10" t="n">
        <x:v>800</x:v>
      </x:c>
      <x:c r="E11" s="11" t="n">
        <x:f>D11-C11</x:f>
        <x:v>-200</x:v>
      </x:c>
      <x:c r="F11" s="12" t="n">
        <x:f>IF(C11=0,"n.a.",E11/C11)</x:f>
        <x:v>-0.2</x:v>
      </x:c>
      <x:c r="G11" s="2"/>
      <x:c r="H11" s="2"/>
      <x:c r="I11" s="2"/>
      <x:c r="J11" s="2"/>
    </x:row>
    <x:row r="12" ht="24" customHeight="1">
      <x:c r="A12" s="9" t="str">
        <x:v>Animation</x:v>
      </x:c>
      <x:c r="B12" s="9" t="str">
        <x:v>Charge</x:v>
      </x:c>
      <x:c r="C12" s="10" t="n">
        <x:v>6500</x:v>
      </x:c>
      <x:c r="D12" s="10" t="n">
        <x:v>6900</x:v>
      </x:c>
      <x:c r="E12" s="11" t="n">
        <x:f>D12-C12</x:f>
        <x:v>400</x:v>
      </x:c>
      <x:c r="F12" s="12" t="n">
        <x:f>IF(C12=0,"n.a.",E12/C12)</x:f>
        <x:v>0.06153846153846154</x:v>
      </x:c>
      <x:c r="G12" s="2"/>
      <x:c r="H12" s="2"/>
      <x:c r="I12" s="2"/>
      <x:c r="J12" s="2"/>
    </x:row>
    <x:row r="13" ht="24" customHeight="1">
      <x:c r="A13" s="9" t="str">
        <x:v>Location</x:v>
      </x:c>
      <x:c r="B13" s="9" t="str">
        <x:v>Charge</x:v>
      </x:c>
      <x:c r="C13" s="10" t="n">
        <x:v>2400</x:v>
      </x:c>
      <x:c r="D13" s="10" t="n">
        <x:v>2400</x:v>
      </x:c>
      <x:c r="E13" s="11" t="n">
        <x:f>D13-C13</x:f>
        <x:v>0</x:v>
      </x:c>
      <x:c r="F13" s="12" t="n">
        <x:f>IF(C13=0,"n.a.",E13/C13)</x:f>
        <x:v>0</x:v>
      </x:c>
      <x:c r="G13" s="2"/>
      <x:c r="H13" s="2"/>
      <x:c r="I13" s="2"/>
      <x:c r="J13" s="2"/>
    </x:row>
    <x:row r="14" ht="24" customHeight="1">
      <x:c r="A14" s="9" t="str">
        <x:v>Communication</x:v>
      </x:c>
      <x:c r="B14" s="9" t="str">
        <x:v>Charge</x:v>
      </x:c>
      <x:c r="C14" s="10" t="n">
        <x:v>900</x:v>
      </x:c>
      <x:c r="D14" s="10" t="n">
        <x:v>1100</x:v>
      </x:c>
      <x:c r="E14" s="11" t="n">
        <x:f>D14-C14</x:f>
        <x:v>200</x:v>
      </x:c>
      <x:c r="F14" s="12" t="n">
        <x:f>IF(C14=0,"n.a.",E14/C14)</x:f>
        <x:v>0.2222222222222222</x:v>
      </x:c>
      <x:c r="G14" s="2"/>
      <x:c r="H14" s="2"/>
      <x:c r="I14" s="2"/>
      <x:c r="J14" s="2"/>
    </x:row>
    <x:row r="15" ht="24" customHeight="1">
      <x:c r="A15" s="9" t="str">
        <x:v>Assurance</x:v>
      </x:c>
      <x:c r="B15" s="9" t="str">
        <x:v>Charge</x:v>
      </x:c>
      <x:c r="C15" s="10" t="n">
        <x:v>600</x:v>
      </x:c>
      <x:c r="D15" s="10" t="n">
        <x:v>600</x:v>
      </x:c>
      <x:c r="E15" s="11" t="n">
        <x:f>D15-C15</x:f>
        <x:v>0</x:v>
      </x:c>
      <x:c r="F15" s="12" t="n">
        <x:f>IF(C15=0,"n.a.",E15/C15)</x:f>
        <x:v>0</x:v>
      </x:c>
      <x:c r="G15" s="2"/>
      <x:c r="H15" s="2"/>
      <x:c r="I15" s="2"/>
      <x:c r="J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2" customHeight="1">
      <x:c r="A18" s="7" t="str">
        <x:v>Synthèse</x:v>
      </x:c>
      <x:c r="B18" s="7" t="str">
        <x:v>Budget</x:v>
      </x:c>
      <x:c r="C18" s="7" t="str">
        <x:v>Réalisé</x:v>
      </x:c>
      <x:c r="D18" s="7" t="str">
        <x:v>Écart €</x:v>
      </x:c>
      <x:c r="E18" s="2"/>
      <x:c r="F18" s="2"/>
      <x:c r="G18" s="2"/>
      <x:c r="H18" s="2"/>
      <x:c r="I18" s="2"/>
      <x:c r="J18" s="2"/>
    </x:row>
    <x:row r="19" ht="24" customHeight="1">
      <x:c r="A19" s="2" t="str">
        <x:v>Produits</x:v>
      </x:c>
      <x:c r="B19" s="11" t="n">
        <x:f>SUMIFS(C8:C15,B8:B15,"Produit")</x:f>
        <x:v>14000</x:v>
      </x:c>
      <x:c r="C19" s="11" t="n">
        <x:f>SUMIFS(D8:D15,B8:B15,"Produit")</x:f>
        <x:v>12800</x:v>
      </x:c>
      <x:c r="D19" s="11" t="n">
        <x:f>C19-B19</x:f>
        <x:v>-1200</x:v>
      </x:c>
      <x:c r="E19" s="2"/>
      <x:c r="F19" s="2"/>
      <x:c r="G19" s="2"/>
      <x:c r="H19" s="2"/>
      <x:c r="I19" s="2"/>
      <x:c r="J19" s="2"/>
    </x:row>
    <x:row r="20" ht="24" customHeight="1">
      <x:c r="A20" s="2" t="str">
        <x:v>Charges</x:v>
      </x:c>
      <x:c r="B20" s="11" t="n">
        <x:f>SUMIFS(C8:C15,B8:B15,"Charge")</x:f>
        <x:v>10400</x:v>
      </x:c>
      <x:c r="C20" s="11" t="n">
        <x:f>SUMIFS(D8:D15,B8:B15,"Charge")</x:f>
        <x:v>11000</x:v>
      </x:c>
      <x:c r="D20" s="11" t="n">
        <x:f>C20-B20</x:f>
        <x:v>600</x:v>
      </x:c>
      <x:c r="E20" s="2"/>
      <x:c r="F20" s="2"/>
      <x:c r="G20" s="2"/>
      <x:c r="H20" s="2"/>
      <x:c r="I20" s="2"/>
      <x:c r="J20" s="2"/>
    </x:row>
    <x:row r="21" ht="24" customHeight="1">
      <x:c r="A21" s="2" t="str">
        <x:v>Résultat</x:v>
      </x:c>
      <x:c r="B21" s="11" t="n">
        <x:f>B19-B20</x:f>
        <x:v>3600</x:v>
      </x:c>
      <x:c r="C21" s="11" t="n">
        <x:f>C19-C20</x:f>
        <x:v>1800</x:v>
      </x:c>
      <x:c r="D21" s="11" t="n">
        <x:f>C21-B21</x:f>
        <x:v>-1800</x:v>
      </x:c>
      <x:c r="E21" s="2"/>
      <x:c r="F21" s="2"/>
      <x:c r="G21" s="2"/>
      <x:c r="H21" s="2"/>
      <x:c r="I21" s="2"/>
      <x:c r="J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4" customHeight="1">
      <x:c r="A23" s="2" t="str">
        <x:v>Une subvention prévue reste une hypothèse. Ce tableau ne suit pas les encaissements.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</x:sheetData>
  <x:dataValidations count="1">
    <x:dataValidation type="list" sqref="B8:B15">
      <x:formula1>"Produit,Charge"</x:formula1>
    </x:dataValidation>
  </x:dataValidations>
  <x:pageMargins left="0.7" right="0.7" top="0.75" bottom="0.75" header="0.3" footer="0.3"/>
</x:worksheet>
</file>